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8130"/>
  </bookViews>
  <sheets>
    <sheet name="Revenue" sheetId="1" r:id="rId1"/>
    <sheet name="Analysis" sheetId="2" r:id="rId2"/>
    <sheet name="Forecast" sheetId="3" r:id="rId3"/>
    <sheet name="New Product" sheetId="4" r:id="rId4"/>
  </sheets>
  <definedNames>
    <definedName name="solver_cvg" localSheetId="3" hidden="1">0.0001</definedName>
    <definedName name="solver_drv" localSheetId="3" hidden="1">1</definedName>
    <definedName name="solver_eng" localSheetId="3" hidden="1">1</definedName>
    <definedName name="solver_est" localSheetId="3" hidden="1">1</definedName>
    <definedName name="solver_itr" localSheetId="3" hidden="1">2147483647</definedName>
    <definedName name="solver_lhs1" localSheetId="3" hidden="1">'New Product'!$C$14</definedName>
    <definedName name="solver_lhs2" localSheetId="3" hidden="1">'New Product'!$C$14</definedName>
    <definedName name="solver_lhs3" localSheetId="3" hidden="1">'New Product'!$D$17</definedName>
    <definedName name="solver_lhs4" localSheetId="3" hidden="1">'New Product'!$D$17</definedName>
    <definedName name="solver_mip" localSheetId="3" hidden="1">2147483647</definedName>
    <definedName name="solver_mni" localSheetId="3" hidden="1">30</definedName>
    <definedName name="solver_mrt" localSheetId="3" hidden="1">0.075</definedName>
    <definedName name="solver_msl" localSheetId="3" hidden="1">2</definedName>
    <definedName name="solver_neg" localSheetId="3" hidden="1">1</definedName>
    <definedName name="solver_nod" localSheetId="3" hidden="1">2147483647</definedName>
    <definedName name="solver_num" localSheetId="3" hidden="1">0</definedName>
    <definedName name="solver_nwt" localSheetId="3" hidden="1">1</definedName>
    <definedName name="solver_pre" localSheetId="3" hidden="1">0.000001</definedName>
    <definedName name="solver_rbv" localSheetId="3" hidden="1">1</definedName>
    <definedName name="solver_rel1" localSheetId="3" hidden="1">1</definedName>
    <definedName name="solver_rel2" localSheetId="3" hidden="1">3</definedName>
    <definedName name="solver_rel3" localSheetId="3" hidden="1">1</definedName>
    <definedName name="solver_rel4" localSheetId="3" hidden="1">3</definedName>
    <definedName name="solver_rhs1" localSheetId="3" hidden="1">4.25</definedName>
    <definedName name="solver_rhs2" localSheetId="3" hidden="1">3.75</definedName>
    <definedName name="solver_rhs3" localSheetId="3" hidden="1">0.75</definedName>
    <definedName name="solver_rhs4" localSheetId="3" hidden="1">0.5</definedName>
    <definedName name="solver_rlx" localSheetId="3" hidden="1">2</definedName>
    <definedName name="solver_rsd" localSheetId="3" hidden="1">100</definedName>
    <definedName name="solver_scl" localSheetId="3" hidden="1">1</definedName>
    <definedName name="solver_sho" localSheetId="3" hidden="1">2</definedName>
    <definedName name="solver_ssz" localSheetId="3" hidden="1">100</definedName>
    <definedName name="solver_tim" localSheetId="3" hidden="1">2147483647</definedName>
    <definedName name="solver_tol" localSheetId="3" hidden="1">0.05</definedName>
    <definedName name="solver_typ" localSheetId="3" hidden="1">1</definedName>
    <definedName name="solver_val" localSheetId="3" hidden="1">0</definedName>
    <definedName name="solver_ver" localSheetId="3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4" l="1"/>
  <c r="F12" i="4" s="1"/>
  <c r="E11" i="4"/>
  <c r="E12" i="4" s="1"/>
  <c r="C11" i="4"/>
  <c r="C12" i="4" s="1"/>
  <c r="C16" i="4" s="1"/>
  <c r="I26" i="3"/>
  <c r="H26" i="3"/>
  <c r="G26" i="3"/>
  <c r="F26" i="3"/>
  <c r="E26" i="3"/>
  <c r="D26" i="3"/>
  <c r="C26" i="3"/>
  <c r="B26" i="3"/>
  <c r="I25" i="3"/>
  <c r="H25" i="3"/>
  <c r="G25" i="3"/>
  <c r="F25" i="3"/>
  <c r="E25" i="3"/>
  <c r="D25" i="3"/>
  <c r="C25" i="3"/>
  <c r="B25" i="3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C17" i="4" l="1"/>
  <c r="C15" i="4"/>
  <c r="C18" i="4" l="1"/>
</calcChain>
</file>

<file path=xl/sharedStrings.xml><?xml version="1.0" encoding="utf-8"?>
<sst xmlns="http://schemas.openxmlformats.org/spreadsheetml/2006/main" count="194" uniqueCount="74">
  <si>
    <t>Whole Grains Bread</t>
  </si>
  <si>
    <t>Salem, Oregon</t>
  </si>
  <si>
    <t>Sales Revenue by City</t>
  </si>
  <si>
    <t>State</t>
  </si>
  <si>
    <t>City</t>
  </si>
  <si>
    <t>Qtr</t>
  </si>
  <si>
    <t>Sales</t>
  </si>
  <si>
    <t>Coupons</t>
  </si>
  <si>
    <t>Ingredients</t>
  </si>
  <si>
    <t>Labor</t>
  </si>
  <si>
    <t>Net Profit</t>
  </si>
  <si>
    <t>OR</t>
  </si>
  <si>
    <t>Bend</t>
  </si>
  <si>
    <t>Eugene</t>
  </si>
  <si>
    <t>CA</t>
  </si>
  <si>
    <t>Larkspur 1</t>
  </si>
  <si>
    <t>Larkspur 2</t>
  </si>
  <si>
    <t>WA</t>
  </si>
  <si>
    <t>Olympia</t>
  </si>
  <si>
    <t>Portland 1</t>
  </si>
  <si>
    <t>Portland 2</t>
  </si>
  <si>
    <t>Redmond</t>
  </si>
  <si>
    <t>Salem</t>
  </si>
  <si>
    <t>San Bernardino</t>
  </si>
  <si>
    <t>San Diego</t>
  </si>
  <si>
    <t>San Francisco</t>
  </si>
  <si>
    <t>Seattle 1</t>
  </si>
  <si>
    <t>Seattle 2</t>
  </si>
  <si>
    <t>Spokane</t>
  </si>
  <si>
    <t>Three Sisters</t>
  </si>
  <si>
    <t>Analysis</t>
  </si>
  <si>
    <t>Actual Sales</t>
  </si>
  <si>
    <t>Estimated Sales</t>
  </si>
  <si>
    <t>Qtr 1</t>
  </si>
  <si>
    <t>Qtr 2</t>
  </si>
  <si>
    <t>Qtr 3</t>
  </si>
  <si>
    <t>Qtr 4</t>
  </si>
  <si>
    <t>Bend, OR</t>
  </si>
  <si>
    <t>Eugene, OR</t>
  </si>
  <si>
    <t>Larkspur 1, CA</t>
  </si>
  <si>
    <t>Larkspur 2, CA</t>
  </si>
  <si>
    <t>Olympia, WA</t>
  </si>
  <si>
    <t>Portland 1, OR</t>
  </si>
  <si>
    <t>Portland 2, OR</t>
  </si>
  <si>
    <t>Redmond, WA</t>
  </si>
  <si>
    <t>Salem, OR</t>
  </si>
  <si>
    <t>San Bernardino, CA</t>
  </si>
  <si>
    <t>San Diego, CA</t>
  </si>
  <si>
    <t>San Francisco, CA</t>
  </si>
  <si>
    <t>Seattle 1, WA</t>
  </si>
  <si>
    <t>Seattle 2, WA</t>
  </si>
  <si>
    <t>Spokane, WA</t>
  </si>
  <si>
    <t>Three Sisters, OR</t>
  </si>
  <si>
    <t>Grand Total</t>
  </si>
  <si>
    <t>Average</t>
  </si>
  <si>
    <t>Analysis of Possible Profits from New Tomato Basil Foccacia</t>
  </si>
  <si>
    <t>High</t>
  </si>
  <si>
    <t>Low</t>
  </si>
  <si>
    <t>Ingredient cost</t>
  </si>
  <si>
    <t>Percent who liked item</t>
  </si>
  <si>
    <t>No. can make in one hour</t>
  </si>
  <si>
    <t>Weekly customers</t>
  </si>
  <si>
    <t>Labor cost</t>
  </si>
  <si>
    <t>Customers who might buy</t>
  </si>
  <si>
    <t>Total cost</t>
  </si>
  <si>
    <t>Estimate of likely sales</t>
  </si>
  <si>
    <t>Price point</t>
  </si>
  <si>
    <t>Weekly revenues</t>
  </si>
  <si>
    <t>Minus cost</t>
  </si>
  <si>
    <t>Minus coupons</t>
  </si>
  <si>
    <t>Weekly profit</t>
  </si>
  <si>
    <t>Revenue</t>
  </si>
  <si>
    <t>Forecast</t>
  </si>
  <si>
    <t>New Product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</si>
</sst>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 Light"/>
      <family val="2"/>
      <scheme val="major"/>
    </font>
    <font>
      <sz val="10"/>
      <name val="Arial"/>
      <family val="2"/>
    </font>
    <font>
      <b/>
      <i/>
      <sz val="18"/>
      <color indexed="9"/>
      <name val="Architect"/>
    </font>
    <font>
      <i/>
      <sz val="18"/>
      <color indexed="9"/>
      <name val="Architect"/>
      <family val="2"/>
    </font>
    <font>
      <sz val="10"/>
      <color indexed="9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11"/>
      <color theme="1"/>
      <name val="Calibri Light"/>
      <family val="2"/>
      <scheme val="major"/>
    </font>
    <font>
      <i/>
      <sz val="12"/>
      <name val="Calibri Light"/>
      <family val="2"/>
      <scheme val="major"/>
    </font>
    <font>
      <sz val="12"/>
      <name val="Calibri Light"/>
      <family val="2"/>
      <scheme val="major"/>
    </font>
    <font>
      <b/>
      <sz val="12"/>
      <color indexed="9"/>
      <name val="Calibri Light"/>
      <family val="2"/>
      <scheme val="major"/>
    </font>
    <font>
      <sz val="12"/>
      <color indexed="9"/>
      <name val="Calibri Light"/>
      <family val="2"/>
      <scheme val="major"/>
    </font>
    <font>
      <sz val="18"/>
      <color indexed="9"/>
      <name val="Calibri Light"/>
      <family val="2"/>
      <scheme val="major"/>
    </font>
    <font>
      <i/>
      <sz val="12"/>
      <color theme="1"/>
      <name val="Calibri"/>
      <family val="2"/>
      <scheme val="minor"/>
    </font>
    <font>
      <b/>
      <sz val="16"/>
      <color indexed="9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7"/>
      </patternFill>
    </fill>
    <fill>
      <patternFill patternType="solid">
        <fgColor indexed="1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16"/>
      </right>
      <top/>
      <bottom/>
      <diagonal/>
    </border>
    <border>
      <left/>
      <right/>
      <top style="thin">
        <color theme="7" tint="0.79998168889431442"/>
      </top>
      <bottom style="thin">
        <color theme="7" tint="0.79998168889431442"/>
      </bottom>
      <diagonal/>
    </border>
    <border>
      <left/>
      <right style="thick">
        <color theme="6" tint="-0.24994659260841701"/>
      </right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4" fillId="0" borderId="0"/>
    <xf numFmtId="0" fontId="1" fillId="2" borderId="0" applyNumberFormat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5" fillId="4" borderId="0" xfId="4" applyFont="1" applyFill="1" applyAlignment="1"/>
    <xf numFmtId="0" fontId="6" fillId="4" borderId="0" xfId="4" applyFont="1" applyFill="1" applyAlignment="1"/>
    <xf numFmtId="0" fontId="1" fillId="2" borderId="0" xfId="5" applyAlignment="1">
      <alignment wrapText="1"/>
    </xf>
    <xf numFmtId="0" fontId="7" fillId="4" borderId="0" xfId="0" applyFont="1" applyFill="1"/>
    <xf numFmtId="0" fontId="8" fillId="5" borderId="1" xfId="3" applyFont="1" applyFill="1" applyBorder="1" applyAlignment="1">
      <alignment horizontal="center"/>
    </xf>
    <xf numFmtId="0" fontId="9" fillId="2" borderId="1" xfId="2" applyFont="1" applyBorder="1" applyAlignment="1">
      <alignment horizontal="center"/>
    </xf>
    <xf numFmtId="0" fontId="10" fillId="5" borderId="0" xfId="3" applyFont="1" applyFill="1"/>
    <xf numFmtId="164" fontId="11" fillId="2" borderId="0" xfId="2" applyNumberFormat="1" applyFont="1"/>
    <xf numFmtId="165" fontId="11" fillId="2" borderId="0" xfId="2" applyNumberFormat="1" applyFont="1"/>
    <xf numFmtId="165" fontId="10" fillId="5" borderId="0" xfId="3" applyNumberFormat="1" applyFont="1" applyFill="1"/>
    <xf numFmtId="0" fontId="5" fillId="4" borderId="0" xfId="4" applyFont="1" applyFill="1" applyAlignment="1">
      <alignment horizontal="center"/>
    </xf>
    <xf numFmtId="0" fontId="6" fillId="4" borderId="0" xfId="4" applyFont="1" applyFill="1" applyAlignment="1">
      <alignment horizontal="left"/>
    </xf>
    <xf numFmtId="0" fontId="6" fillId="4" borderId="0" xfId="4" applyFont="1" applyFill="1" applyAlignment="1">
      <alignment horizontal="center"/>
    </xf>
    <xf numFmtId="0" fontId="12" fillId="6" borderId="0" xfId="4" applyFont="1" applyFill="1" applyAlignment="1">
      <alignment horizontal="left"/>
    </xf>
    <xf numFmtId="0" fontId="13" fillId="6" borderId="0" xfId="4" applyFont="1" applyFill="1" applyAlignment="1">
      <alignment horizontal="left"/>
    </xf>
    <xf numFmtId="0" fontId="3" fillId="6" borderId="0" xfId="4" applyFont="1" applyFill="1"/>
    <xf numFmtId="0" fontId="1" fillId="2" borderId="0" xfId="5" applyAlignment="1">
      <alignment horizontal="center" wrapText="1"/>
    </xf>
    <xf numFmtId="164" fontId="0" fillId="0" borderId="0" xfId="0" applyNumberFormat="1"/>
    <xf numFmtId="0" fontId="0" fillId="0" borderId="0" xfId="0" applyAlignment="1">
      <alignment horizontal="left"/>
    </xf>
    <xf numFmtId="166" fontId="0" fillId="0" borderId="0" xfId="0" applyNumberFormat="1"/>
    <xf numFmtId="0" fontId="5" fillId="4" borderId="0" xfId="4" applyFont="1" applyFill="1" applyAlignment="1">
      <alignment horizontal="left"/>
    </xf>
    <xf numFmtId="0" fontId="1" fillId="2" borderId="0" xfId="2"/>
    <xf numFmtId="0" fontId="2" fillId="5" borderId="0" xfId="3" applyFill="1" applyAlignment="1">
      <alignment horizontal="center"/>
    </xf>
    <xf numFmtId="0" fontId="2" fillId="5" borderId="2" xfId="3" applyFill="1" applyBorder="1" applyAlignment="1">
      <alignment horizontal="center"/>
    </xf>
    <xf numFmtId="0" fontId="2" fillId="5" borderId="0" xfId="3" applyFill="1"/>
    <xf numFmtId="166" fontId="0" fillId="0" borderId="3" xfId="0" applyNumberFormat="1" applyFont="1" applyBorder="1"/>
    <xf numFmtId="165" fontId="1" fillId="2" borderId="0" xfId="2" applyNumberFormat="1"/>
    <xf numFmtId="165" fontId="2" fillId="5" borderId="0" xfId="3" applyNumberFormat="1" applyFill="1"/>
    <xf numFmtId="165" fontId="2" fillId="5" borderId="2" xfId="3" applyNumberFormat="1" applyFill="1" applyBorder="1"/>
    <xf numFmtId="165" fontId="2" fillId="5" borderId="4" xfId="3" applyNumberFormat="1" applyFill="1" applyBorder="1"/>
    <xf numFmtId="0" fontId="14" fillId="4" borderId="0" xfId="0" applyFont="1" applyFill="1" applyAlignment="1"/>
    <xf numFmtId="0" fontId="15" fillId="4" borderId="0" xfId="0" applyFont="1" applyFill="1" applyAlignment="1"/>
    <xf numFmtId="0" fontId="16" fillId="4" borderId="0" xfId="0" applyFont="1" applyFill="1" applyAlignment="1"/>
    <xf numFmtId="0" fontId="11" fillId="2" borderId="0" xfId="2" applyFont="1"/>
    <xf numFmtId="0" fontId="10" fillId="5" borderId="0" xfId="3" applyFont="1" applyFill="1" applyAlignment="1">
      <alignment horizontal="center"/>
    </xf>
    <xf numFmtId="44" fontId="11" fillId="2" borderId="0" xfId="2" applyNumberFormat="1" applyFont="1"/>
    <xf numFmtId="0" fontId="10" fillId="5" borderId="0" xfId="3" applyFont="1" applyFill="1" applyAlignment="1">
      <alignment horizontal="right"/>
    </xf>
    <xf numFmtId="9" fontId="11" fillId="2" borderId="0" xfId="2" applyNumberFormat="1" applyFont="1"/>
    <xf numFmtId="165" fontId="3" fillId="0" borderId="0" xfId="1" applyNumberFormat="1" applyFont="1"/>
    <xf numFmtId="165" fontId="3" fillId="0" borderId="0" xfId="0" applyNumberFormat="1" applyFont="1"/>
    <xf numFmtId="0" fontId="17" fillId="2" borderId="0" xfId="5" applyFont="1" applyAlignment="1">
      <alignment wrapText="1"/>
    </xf>
    <xf numFmtId="0" fontId="18" fillId="4" borderId="0" xfId="0" applyFont="1" applyFill="1"/>
    <xf numFmtId="0" fontId="17" fillId="2" borderId="0" xfId="5" applyFont="1" applyAlignment="1">
      <alignment horizontal="left" wrapText="1"/>
    </xf>
    <xf numFmtId="0" fontId="18" fillId="4" borderId="0" xfId="0" applyFont="1" applyFill="1" applyAlignment="1">
      <alignment horizontal="center"/>
    </xf>
    <xf numFmtId="0" fontId="17" fillId="2" borderId="0" xfId="5" applyFont="1" applyAlignment="1">
      <alignment wrapText="1"/>
    </xf>
  </cellXfs>
  <cellStyles count="6">
    <cellStyle name="20% - Accent2" xfId="2" builtinId="34"/>
    <cellStyle name="20% - Accent2 2" xfId="5"/>
    <cellStyle name="Accent4" xfId="3" builtinId="41"/>
    <cellStyle name="Currency" xfId="1" builtinId="4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72"/>
  <sheetViews>
    <sheetView tabSelected="1" zoomScaleNormal="100" workbookViewId="0"/>
  </sheetViews>
  <sheetFormatPr defaultRowHeight="12.75"/>
  <cols>
    <col min="1" max="1" width="5" style="1" customWidth="1"/>
    <col min="2" max="2" width="7.85546875" style="1" customWidth="1"/>
    <col min="3" max="3" width="14.42578125" style="1" customWidth="1"/>
    <col min="4" max="4" width="6.42578125" style="1" customWidth="1"/>
    <col min="5" max="5" width="12.28515625" style="1" customWidth="1"/>
    <col min="6" max="6" width="11.28515625" style="1" customWidth="1"/>
    <col min="7" max="8" width="11.7109375" style="1" customWidth="1"/>
    <col min="9" max="9" width="12.28515625" style="1" customWidth="1"/>
    <col min="10" max="16384" width="9.140625" style="1"/>
  </cols>
  <sheetData>
    <row r="2" spans="2:9" ht="23.25">
      <c r="D2" s="2" t="s">
        <v>0</v>
      </c>
      <c r="E2" s="2"/>
      <c r="F2" s="2"/>
      <c r="G2" s="2"/>
    </row>
    <row r="3" spans="2:9" ht="23.25">
      <c r="D3" s="3" t="s">
        <v>1</v>
      </c>
      <c r="E3" s="3"/>
      <c r="F3" s="3"/>
      <c r="G3" s="3"/>
    </row>
    <row r="4" spans="2:9" ht="15.75">
      <c r="D4" s="44" t="s">
        <v>71</v>
      </c>
      <c r="E4" s="44"/>
      <c r="F4" s="44"/>
      <c r="G4" s="44"/>
    </row>
    <row r="7" spans="2:9" ht="21">
      <c r="B7" s="43" t="s">
        <v>2</v>
      </c>
      <c r="C7" s="5"/>
      <c r="D7" s="5"/>
      <c r="E7" s="5"/>
      <c r="F7" s="5"/>
      <c r="G7" s="5"/>
      <c r="H7" s="5"/>
      <c r="I7" s="5"/>
    </row>
    <row r="8" spans="2:9" ht="15">
      <c r="B8" s="6" t="s">
        <v>3</v>
      </c>
      <c r="C8" s="6" t="s">
        <v>4</v>
      </c>
      <c r="D8" s="7" t="s">
        <v>5</v>
      </c>
      <c r="E8" s="7" t="s">
        <v>6</v>
      </c>
      <c r="F8" s="7" t="s">
        <v>7</v>
      </c>
      <c r="G8" s="7" t="s">
        <v>8</v>
      </c>
      <c r="H8" s="7" t="s">
        <v>9</v>
      </c>
      <c r="I8" s="6" t="s">
        <v>10</v>
      </c>
    </row>
    <row r="9" spans="2:9" ht="15">
      <c r="B9" s="8" t="s">
        <v>11</v>
      </c>
      <c r="C9" s="8" t="s">
        <v>12</v>
      </c>
      <c r="D9" s="9">
        <v>1</v>
      </c>
      <c r="E9" s="10">
        <v>261200.17</v>
      </c>
      <c r="F9" s="10">
        <v>46909.044000000002</v>
      </c>
      <c r="G9" s="10">
        <v>22311.44447532</v>
      </c>
      <c r="H9" s="10">
        <v>24814.016149999999</v>
      </c>
      <c r="I9" s="11">
        <f>E9-F9-G9-H9</f>
        <v>167165.66537468001</v>
      </c>
    </row>
    <row r="10" spans="2:9" ht="15">
      <c r="B10" s="8" t="s">
        <v>11</v>
      </c>
      <c r="C10" s="8" t="s">
        <v>13</v>
      </c>
      <c r="D10" s="9">
        <v>1</v>
      </c>
      <c r="E10" s="10">
        <v>259659.114</v>
      </c>
      <c r="F10" s="10">
        <v>42774.335999999996</v>
      </c>
      <c r="G10" s="10">
        <v>24062.491206000002</v>
      </c>
      <c r="H10" s="10">
        <v>27402.281177699999</v>
      </c>
      <c r="I10" s="11">
        <f t="shared" ref="I10:I24" si="0">E10-F10-G10-H10</f>
        <v>165420.00561629998</v>
      </c>
    </row>
    <row r="11" spans="2:9" ht="15">
      <c r="B11" s="8" t="s">
        <v>14</v>
      </c>
      <c r="C11" s="8" t="s">
        <v>15</v>
      </c>
      <c r="D11" s="9">
        <v>1</v>
      </c>
      <c r="E11" s="10">
        <v>346055.83499999996</v>
      </c>
      <c r="F11" s="10">
        <v>82083.276000000013</v>
      </c>
      <c r="G11" s="10">
        <v>31873.830942860997</v>
      </c>
      <c r="H11" s="10">
        <v>53269.127150250002</v>
      </c>
      <c r="I11" s="11">
        <f t="shared" si="0"/>
        <v>178829.60090688895</v>
      </c>
    </row>
    <row r="12" spans="2:9" ht="15">
      <c r="B12" s="8" t="s">
        <v>14</v>
      </c>
      <c r="C12" s="8" t="s">
        <v>16</v>
      </c>
      <c r="D12" s="9">
        <v>1</v>
      </c>
      <c r="E12" s="10">
        <v>577597.43999999994</v>
      </c>
      <c r="F12" s="10">
        <v>48009.7</v>
      </c>
      <c r="G12" s="10">
        <v>49540.926129408006</v>
      </c>
      <c r="H12" s="10">
        <v>66168.028129280006</v>
      </c>
      <c r="I12" s="11">
        <f t="shared" si="0"/>
        <v>413878.78574131196</v>
      </c>
    </row>
    <row r="13" spans="2:9" ht="15">
      <c r="B13" s="8" t="s">
        <v>17</v>
      </c>
      <c r="C13" s="8" t="s">
        <v>18</v>
      </c>
      <c r="D13" s="9">
        <v>1</v>
      </c>
      <c r="E13" s="10">
        <v>202075.45</v>
      </c>
      <c r="F13" s="10">
        <v>38109.34575</v>
      </c>
      <c r="G13" s="10">
        <v>18683.5</v>
      </c>
      <c r="H13" s="10">
        <v>37494.025184000006</v>
      </c>
      <c r="I13" s="11">
        <f t="shared" si="0"/>
        <v>107788.57906600001</v>
      </c>
    </row>
    <row r="14" spans="2:9" ht="15">
      <c r="B14" s="8" t="s">
        <v>11</v>
      </c>
      <c r="C14" s="8" t="s">
        <v>19</v>
      </c>
      <c r="D14" s="9">
        <v>1</v>
      </c>
      <c r="E14" s="10">
        <v>599699.64339999994</v>
      </c>
      <c r="F14" s="10">
        <v>63560.571250000008</v>
      </c>
      <c r="G14" s="10">
        <v>39909.402338691601</v>
      </c>
      <c r="H14" s="10">
        <v>63324.283651200007</v>
      </c>
      <c r="I14" s="11">
        <f t="shared" si="0"/>
        <v>432905.38616010832</v>
      </c>
    </row>
    <row r="15" spans="2:9" ht="15">
      <c r="B15" s="8" t="s">
        <v>11</v>
      </c>
      <c r="C15" s="8" t="s">
        <v>20</v>
      </c>
      <c r="D15" s="9">
        <v>1</v>
      </c>
      <c r="E15" s="10">
        <v>608767.38719999988</v>
      </c>
      <c r="F15" s="10">
        <v>44737.599775000002</v>
      </c>
      <c r="G15" s="10">
        <v>44434.859789131187</v>
      </c>
      <c r="H15" s="10">
        <v>52901.885947679999</v>
      </c>
      <c r="I15" s="11">
        <f t="shared" si="0"/>
        <v>466693.04168818868</v>
      </c>
    </row>
    <row r="16" spans="2:9" ht="15">
      <c r="B16" s="8" t="s">
        <v>17</v>
      </c>
      <c r="C16" s="8" t="s">
        <v>21</v>
      </c>
      <c r="D16" s="9">
        <v>1</v>
      </c>
      <c r="E16" s="10">
        <v>624611.46</v>
      </c>
      <c r="F16" s="10">
        <v>65210.333760000001</v>
      </c>
      <c r="G16" s="10">
        <v>48155.958583560001</v>
      </c>
      <c r="H16" s="10">
        <v>70789.29879999999</v>
      </c>
      <c r="I16" s="11">
        <f t="shared" si="0"/>
        <v>440455.86885644001</v>
      </c>
    </row>
    <row r="17" spans="2:9" ht="15">
      <c r="B17" s="8" t="s">
        <v>11</v>
      </c>
      <c r="C17" s="8" t="s">
        <v>22</v>
      </c>
      <c r="D17" s="9">
        <v>1</v>
      </c>
      <c r="E17" s="10">
        <v>308167.31099999999</v>
      </c>
      <c r="F17" s="10">
        <v>46663.3116648</v>
      </c>
      <c r="G17" s="10">
        <v>25009.716674250001</v>
      </c>
      <c r="H17" s="10">
        <v>33011.304282714998</v>
      </c>
      <c r="I17" s="11">
        <f t="shared" si="0"/>
        <v>203482.97837823501</v>
      </c>
    </row>
    <row r="18" spans="2:9" ht="15">
      <c r="B18" s="8" t="s">
        <v>14</v>
      </c>
      <c r="C18" s="8" t="s">
        <v>23</v>
      </c>
      <c r="D18" s="9">
        <v>1</v>
      </c>
      <c r="E18" s="10">
        <v>298662.90097279998</v>
      </c>
      <c r="F18" s="10">
        <v>32698.307069999999</v>
      </c>
      <c r="G18" s="10">
        <v>20036.795568517726</v>
      </c>
      <c r="H18" s="10">
        <v>43792.819470400005</v>
      </c>
      <c r="I18" s="11">
        <f t="shared" si="0"/>
        <v>202134.97886388225</v>
      </c>
    </row>
    <row r="19" spans="2:9" ht="15">
      <c r="B19" s="8" t="s">
        <v>14</v>
      </c>
      <c r="C19" s="8" t="s">
        <v>24</v>
      </c>
      <c r="D19" s="9">
        <v>1</v>
      </c>
      <c r="E19" s="10">
        <v>288123.99</v>
      </c>
      <c r="F19" s="10">
        <v>27798.928640000006</v>
      </c>
      <c r="G19" s="10">
        <v>15857.882504219251</v>
      </c>
      <c r="H19" s="10">
        <v>44510.673532050016</v>
      </c>
      <c r="I19" s="11">
        <f t="shared" si="0"/>
        <v>199956.50532373073</v>
      </c>
    </row>
    <row r="20" spans="2:9" ht="15">
      <c r="B20" s="8" t="s">
        <v>14</v>
      </c>
      <c r="C20" s="8" t="s">
        <v>25</v>
      </c>
      <c r="D20" s="9">
        <v>1</v>
      </c>
      <c r="E20" s="10">
        <v>688752.19350000005</v>
      </c>
      <c r="F20" s="10">
        <v>52506</v>
      </c>
      <c r="G20" s="10">
        <v>47228.188160537997</v>
      </c>
      <c r="H20" s="10">
        <v>51419.149341449993</v>
      </c>
      <c r="I20" s="11">
        <f t="shared" si="0"/>
        <v>537598.85599801212</v>
      </c>
    </row>
    <row r="21" spans="2:9" ht="15">
      <c r="B21" s="8" t="s">
        <v>17</v>
      </c>
      <c r="C21" s="8" t="s">
        <v>26</v>
      </c>
      <c r="D21" s="9">
        <v>1</v>
      </c>
      <c r="E21" s="10">
        <v>781587.14348000009</v>
      </c>
      <c r="F21" s="10">
        <v>76004.156409999996</v>
      </c>
      <c r="G21" s="10">
        <v>57290.694505133099</v>
      </c>
      <c r="H21" s="10">
        <v>79901.653677960392</v>
      </c>
      <c r="I21" s="11">
        <f t="shared" si="0"/>
        <v>568390.63888690656</v>
      </c>
    </row>
    <row r="22" spans="2:9" ht="15">
      <c r="B22" s="8" t="s">
        <v>17</v>
      </c>
      <c r="C22" s="8" t="s">
        <v>27</v>
      </c>
      <c r="D22" s="9">
        <v>1</v>
      </c>
      <c r="E22" s="10">
        <v>427086.5196</v>
      </c>
      <c r="F22" s="10">
        <v>48846.182000000008</v>
      </c>
      <c r="G22" s="10">
        <v>54001.805122500002</v>
      </c>
      <c r="H22" s="10">
        <v>67124.708230887991</v>
      </c>
      <c r="I22" s="11">
        <f t="shared" si="0"/>
        <v>257113.82424661197</v>
      </c>
    </row>
    <row r="23" spans="2:9" ht="15">
      <c r="B23" s="8" t="s">
        <v>17</v>
      </c>
      <c r="C23" s="8" t="s">
        <v>28</v>
      </c>
      <c r="D23" s="9">
        <v>1</v>
      </c>
      <c r="E23" s="10">
        <v>248896.27750000003</v>
      </c>
      <c r="F23" s="10">
        <v>27734.532974999998</v>
      </c>
      <c r="G23" s="10">
        <v>23764.007582640003</v>
      </c>
      <c r="H23" s="10">
        <v>35806.350293999996</v>
      </c>
      <c r="I23" s="11">
        <f t="shared" si="0"/>
        <v>161591.38664836</v>
      </c>
    </row>
    <row r="24" spans="2:9" ht="15">
      <c r="B24" s="8" t="s">
        <v>11</v>
      </c>
      <c r="C24" s="8" t="s">
        <v>29</v>
      </c>
      <c r="D24" s="9">
        <v>1</v>
      </c>
      <c r="E24" s="10">
        <v>242945.41589999999</v>
      </c>
      <c r="F24" s="10">
        <v>16836.904237499999</v>
      </c>
      <c r="G24" s="10">
        <v>19831.471668120001</v>
      </c>
      <c r="H24" s="10">
        <v>24359.845475294998</v>
      </c>
      <c r="I24" s="11">
        <f t="shared" si="0"/>
        <v>181917.19451908497</v>
      </c>
    </row>
    <row r="25" spans="2:9" ht="15">
      <c r="B25" s="8" t="s">
        <v>11</v>
      </c>
      <c r="C25" s="8" t="s">
        <v>12</v>
      </c>
      <c r="D25" s="9">
        <v>2</v>
      </c>
      <c r="E25" s="10">
        <v>237454.7</v>
      </c>
      <c r="F25" s="10">
        <v>60139.8</v>
      </c>
      <c r="G25" s="10">
        <v>20283.131341199998</v>
      </c>
      <c r="H25" s="10">
        <v>26120.017</v>
      </c>
      <c r="I25" s="11">
        <f>E25-F25-G25-H25</f>
        <v>130911.75165880003</v>
      </c>
    </row>
    <row r="26" spans="2:9" ht="15">
      <c r="B26" s="8" t="s">
        <v>11</v>
      </c>
      <c r="C26" s="8" t="s">
        <v>13</v>
      </c>
      <c r="D26" s="9">
        <v>2</v>
      </c>
      <c r="E26" s="10">
        <v>236053.74</v>
      </c>
      <c r="F26" s="10">
        <v>35645.279999999999</v>
      </c>
      <c r="G26" s="10">
        <v>20052.076005000003</v>
      </c>
      <c r="H26" s="10">
        <v>28249.774409999998</v>
      </c>
      <c r="I26" s="11">
        <f t="shared" ref="I26:I40" si="1">E26-F26-G26-H26</f>
        <v>152106.60958499997</v>
      </c>
    </row>
    <row r="27" spans="2:9" ht="15">
      <c r="B27" s="8" t="s">
        <v>14</v>
      </c>
      <c r="C27" s="8" t="s">
        <v>15</v>
      </c>
      <c r="D27" s="9">
        <v>2</v>
      </c>
      <c r="E27" s="10">
        <v>364269.3</v>
      </c>
      <c r="F27" s="10">
        <v>74621.16</v>
      </c>
      <c r="G27" s="10">
        <v>30240.826321499997</v>
      </c>
      <c r="H27" s="10">
        <v>47015.999250000001</v>
      </c>
      <c r="I27" s="11">
        <f t="shared" si="1"/>
        <v>212391.31442850002</v>
      </c>
    </row>
    <row r="28" spans="2:9" ht="15">
      <c r="B28" s="8" t="s">
        <v>14</v>
      </c>
      <c r="C28" s="8" t="s">
        <v>16</v>
      </c>
      <c r="D28" s="9">
        <v>2</v>
      </c>
      <c r="E28" s="10">
        <v>481331.20000000001</v>
      </c>
      <c r="F28" s="10">
        <v>56482</v>
      </c>
      <c r="G28" s="10">
        <v>36696.982318080001</v>
      </c>
      <c r="H28" s="10">
        <v>54684.320768000005</v>
      </c>
      <c r="I28" s="11">
        <f t="shared" si="1"/>
        <v>333467.89691392006</v>
      </c>
    </row>
    <row r="29" spans="2:9" ht="15">
      <c r="B29" s="8" t="s">
        <v>17</v>
      </c>
      <c r="C29" s="8" t="s">
        <v>18</v>
      </c>
      <c r="D29" s="9">
        <v>2</v>
      </c>
      <c r="E29" s="10">
        <v>212711</v>
      </c>
      <c r="F29" s="10">
        <v>28229.144999999997</v>
      </c>
      <c r="G29" s="10">
        <v>16985</v>
      </c>
      <c r="H29" s="10">
        <v>23288.214400000001</v>
      </c>
      <c r="I29" s="11">
        <f t="shared" si="1"/>
        <v>144208.64060000001</v>
      </c>
    </row>
    <row r="30" spans="2:9" ht="15">
      <c r="B30" s="8" t="s">
        <v>11</v>
      </c>
      <c r="C30" s="8" t="s">
        <v>19</v>
      </c>
      <c r="D30" s="9">
        <v>2</v>
      </c>
      <c r="E30" s="10">
        <v>545181.49399999995</v>
      </c>
      <c r="F30" s="10">
        <v>57782.337500000001</v>
      </c>
      <c r="G30" s="10">
        <v>32712.624867779999</v>
      </c>
      <c r="H30" s="10">
        <v>64353.946800000005</v>
      </c>
      <c r="I30" s="11">
        <f t="shared" si="1"/>
        <v>390332.58483221987</v>
      </c>
    </row>
    <row r="31" spans="2:9" ht="15">
      <c r="B31" s="8" t="s">
        <v>11</v>
      </c>
      <c r="C31" s="8" t="s">
        <v>20</v>
      </c>
      <c r="D31" s="9">
        <v>2</v>
      </c>
      <c r="E31" s="10">
        <v>507306.15599999996</v>
      </c>
      <c r="F31" s="10">
        <v>45441.95</v>
      </c>
      <c r="G31" s="10">
        <v>38438.460025199995</v>
      </c>
      <c r="H31" s="10">
        <v>55803.677159999999</v>
      </c>
      <c r="I31" s="11">
        <f t="shared" si="1"/>
        <v>367622.06881479995</v>
      </c>
    </row>
    <row r="32" spans="2:9" ht="15">
      <c r="B32" s="8" t="s">
        <v>17</v>
      </c>
      <c r="C32" s="8" t="s">
        <v>21</v>
      </c>
      <c r="D32" s="9">
        <v>2</v>
      </c>
      <c r="E32" s="10">
        <v>567828.6</v>
      </c>
      <c r="F32" s="10">
        <v>75870.080000000002</v>
      </c>
      <c r="G32" s="10">
        <v>45775.626029999999</v>
      </c>
      <c r="H32" s="10">
        <v>61555.911999999997</v>
      </c>
      <c r="I32" s="11">
        <f t="shared" si="1"/>
        <v>384626.98196999996</v>
      </c>
    </row>
    <row r="33" spans="2:9" ht="15">
      <c r="B33" s="8" t="s">
        <v>11</v>
      </c>
      <c r="C33" s="8" t="s">
        <v>22</v>
      </c>
      <c r="D33" s="9">
        <v>2</v>
      </c>
      <c r="E33" s="10">
        <v>315099.5</v>
      </c>
      <c r="F33" s="10">
        <v>61487.28</v>
      </c>
      <c r="G33" s="10">
        <v>25262.340075</v>
      </c>
      <c r="H33" s="10">
        <v>31290.335813000002</v>
      </c>
      <c r="I33" s="11">
        <f t="shared" si="1"/>
        <v>197059.544112</v>
      </c>
    </row>
    <row r="34" spans="2:9" ht="15">
      <c r="B34" s="8" t="s">
        <v>14</v>
      </c>
      <c r="C34" s="8" t="s">
        <v>23</v>
      </c>
      <c r="D34" s="9">
        <v>2</v>
      </c>
      <c r="E34" s="10">
        <v>311756.68160000001</v>
      </c>
      <c r="F34" s="10">
        <v>33028.593000000001</v>
      </c>
      <c r="G34" s="10">
        <v>23443.074258239998</v>
      </c>
      <c r="H34" s="10">
        <v>36162.526400000002</v>
      </c>
      <c r="I34" s="11">
        <f t="shared" si="1"/>
        <v>219122.48794176002</v>
      </c>
    </row>
    <row r="35" spans="2:9" ht="15">
      <c r="B35" s="8" t="s">
        <v>14</v>
      </c>
      <c r="C35" s="8" t="s">
        <v>24</v>
      </c>
      <c r="D35" s="9">
        <v>2</v>
      </c>
      <c r="E35" s="10">
        <v>261930.9</v>
      </c>
      <c r="F35" s="10">
        <v>24820.472000000002</v>
      </c>
      <c r="G35" s="10">
        <v>21186.215770499999</v>
      </c>
      <c r="H35" s="10">
        <v>32970.869283000007</v>
      </c>
      <c r="I35" s="11">
        <f t="shared" si="1"/>
        <v>182953.34294649999</v>
      </c>
    </row>
    <row r="36" spans="2:9" ht="15">
      <c r="B36" s="8" t="s">
        <v>14</v>
      </c>
      <c r="C36" s="8" t="s">
        <v>25</v>
      </c>
      <c r="D36" s="9">
        <v>2</v>
      </c>
      <c r="E36" s="10">
        <v>510186.81</v>
      </c>
      <c r="F36" s="10">
        <v>42004.800000000003</v>
      </c>
      <c r="G36" s="10">
        <v>40890.206199599997</v>
      </c>
      <c r="H36" s="10">
        <v>52228.694099999993</v>
      </c>
      <c r="I36" s="11">
        <f t="shared" si="1"/>
        <v>375063.10970040003</v>
      </c>
    </row>
    <row r="37" spans="2:9" ht="15">
      <c r="B37" s="8" t="s">
        <v>17</v>
      </c>
      <c r="C37" s="8" t="s">
        <v>26</v>
      </c>
      <c r="D37" s="9">
        <v>2</v>
      </c>
      <c r="E37" s="10">
        <v>710533.76679999998</v>
      </c>
      <c r="F37" s="10">
        <v>68782.042000000001</v>
      </c>
      <c r="G37" s="10">
        <v>52082.449550120997</v>
      </c>
      <c r="H37" s="10">
        <v>78158.714347999994</v>
      </c>
      <c r="I37" s="11">
        <f t="shared" si="1"/>
        <v>511510.56090187898</v>
      </c>
    </row>
    <row r="38" spans="2:9" ht="15">
      <c r="B38" s="8" t="s">
        <v>17</v>
      </c>
      <c r="C38" s="8" t="s">
        <v>27</v>
      </c>
      <c r="D38" s="9">
        <v>2</v>
      </c>
      <c r="E38" s="10">
        <v>547546.81999999995</v>
      </c>
      <c r="F38" s="10">
        <v>44405.62</v>
      </c>
      <c r="G38" s="10">
        <v>43201.444098</v>
      </c>
      <c r="H38" s="10">
        <v>62413.720599999986</v>
      </c>
      <c r="I38" s="11">
        <f t="shared" si="1"/>
        <v>397526.03530199995</v>
      </c>
    </row>
    <row r="39" spans="2:9" ht="15">
      <c r="B39" s="8" t="s">
        <v>17</v>
      </c>
      <c r="C39" s="8" t="s">
        <v>28</v>
      </c>
      <c r="D39" s="9">
        <v>2</v>
      </c>
      <c r="E39" s="10">
        <v>292819.15000000002</v>
      </c>
      <c r="F39" s="10">
        <v>28935.35</v>
      </c>
      <c r="G39" s="10">
        <v>24150.414210000003</v>
      </c>
      <c r="H39" s="10">
        <v>35032.14</v>
      </c>
      <c r="I39" s="11">
        <f t="shared" si="1"/>
        <v>204701.24579000002</v>
      </c>
    </row>
    <row r="40" spans="2:9" ht="15">
      <c r="B40" s="8" t="s">
        <v>11</v>
      </c>
      <c r="C40" s="8" t="s">
        <v>29</v>
      </c>
      <c r="D40" s="9">
        <v>2</v>
      </c>
      <c r="E40" s="10">
        <v>220859.46899999998</v>
      </c>
      <c r="F40" s="10">
        <v>15662.236499999999</v>
      </c>
      <c r="G40" s="10">
        <v>23221.86378</v>
      </c>
      <c r="H40" s="10">
        <v>25414.549269999996</v>
      </c>
      <c r="I40" s="11">
        <f t="shared" si="1"/>
        <v>156560.81944999998</v>
      </c>
    </row>
    <row r="41" spans="2:9" ht="15">
      <c r="B41" s="8" t="s">
        <v>11</v>
      </c>
      <c r="C41" s="8" t="s">
        <v>12</v>
      </c>
      <c r="D41" s="9">
        <v>3</v>
      </c>
      <c r="E41" s="10">
        <v>242393.75776000004</v>
      </c>
      <c r="F41" s="10">
        <v>36589.054320000003</v>
      </c>
      <c r="G41" s="10">
        <v>24542.588922852003</v>
      </c>
      <c r="H41" s="10">
        <v>24814.016149999999</v>
      </c>
      <c r="I41" s="11">
        <f>E41-F41-G41-H41</f>
        <v>156448.09836714802</v>
      </c>
    </row>
    <row r="42" spans="2:9" ht="15">
      <c r="B42" s="8" t="s">
        <v>11</v>
      </c>
      <c r="C42" s="8" t="s">
        <v>13</v>
      </c>
      <c r="D42" s="9">
        <v>3</v>
      </c>
      <c r="E42" s="10">
        <v>285625.02540000004</v>
      </c>
      <c r="F42" s="10">
        <v>51329.203199999996</v>
      </c>
      <c r="G42" s="10">
        <v>28874.989447200001</v>
      </c>
      <c r="H42" s="10">
        <v>27402.281177699999</v>
      </c>
      <c r="I42" s="11">
        <f t="shared" ref="I42:I56" si="2">E42-F42-G42-H42</f>
        <v>178018.55157510005</v>
      </c>
    </row>
    <row r="43" spans="2:9" ht="15">
      <c r="B43" s="8" t="s">
        <v>14</v>
      </c>
      <c r="C43" s="8" t="s">
        <v>15</v>
      </c>
      <c r="D43" s="9">
        <v>3</v>
      </c>
      <c r="E43" s="10">
        <v>328753.04324999993</v>
      </c>
      <c r="F43" s="10">
        <v>90291.603600000017</v>
      </c>
      <c r="G43" s="10">
        <v>33595.017813775492</v>
      </c>
      <c r="H43" s="10">
        <v>53269.127150250002</v>
      </c>
      <c r="I43" s="11">
        <f t="shared" si="2"/>
        <v>151597.29468597443</v>
      </c>
    </row>
    <row r="44" spans="2:9" ht="15">
      <c r="B44" s="8" t="s">
        <v>14</v>
      </c>
      <c r="C44" s="8" t="s">
        <v>16</v>
      </c>
      <c r="D44" s="9">
        <v>3</v>
      </c>
      <c r="E44" s="10">
        <v>693116.92799999996</v>
      </c>
      <c r="F44" s="10">
        <v>40808.244999999995</v>
      </c>
      <c r="G44" s="10">
        <v>66880.250274700811</v>
      </c>
      <c r="H44" s="10">
        <v>66168.028129280006</v>
      </c>
      <c r="I44" s="11">
        <f t="shared" si="2"/>
        <v>519260.40459601913</v>
      </c>
    </row>
    <row r="45" spans="2:9" ht="15">
      <c r="B45" s="8" t="s">
        <v>17</v>
      </c>
      <c r="C45" s="8" t="s">
        <v>18</v>
      </c>
      <c r="D45" s="9">
        <v>3</v>
      </c>
      <c r="E45" s="10">
        <v>222687.14590000003</v>
      </c>
      <c r="F45" s="10">
        <v>51447.616762500002</v>
      </c>
      <c r="G45" s="10">
        <v>20551.849999999999</v>
      </c>
      <c r="H45" s="10">
        <v>37494.025184000006</v>
      </c>
      <c r="I45" s="11">
        <f t="shared" si="2"/>
        <v>113193.65395350003</v>
      </c>
    </row>
    <row r="46" spans="2:9" ht="15">
      <c r="B46" s="8" t="s">
        <v>11</v>
      </c>
      <c r="C46" s="8" t="s">
        <v>19</v>
      </c>
      <c r="D46" s="9">
        <v>3</v>
      </c>
      <c r="E46" s="10">
        <v>659669.60774000001</v>
      </c>
      <c r="F46" s="10">
        <v>69916.628375000015</v>
      </c>
      <c r="G46" s="10">
        <v>48689.470853203755</v>
      </c>
      <c r="H46" s="10">
        <v>63324.283651200007</v>
      </c>
      <c r="I46" s="11">
        <f t="shared" si="2"/>
        <v>477739.22486059624</v>
      </c>
    </row>
    <row r="47" spans="2:9" ht="15">
      <c r="B47" s="8" t="s">
        <v>11</v>
      </c>
      <c r="C47" s="8" t="s">
        <v>20</v>
      </c>
      <c r="D47" s="9">
        <v>3</v>
      </c>
      <c r="E47" s="10">
        <v>595618.01163647987</v>
      </c>
      <c r="F47" s="10">
        <v>44044.166978487505</v>
      </c>
      <c r="G47" s="10">
        <v>51366.697916235651</v>
      </c>
      <c r="H47" s="10">
        <v>52901.885947679999</v>
      </c>
      <c r="I47" s="11">
        <f t="shared" si="2"/>
        <v>447305.26079407672</v>
      </c>
    </row>
    <row r="48" spans="2:9" ht="15">
      <c r="B48" s="8" t="s">
        <v>17</v>
      </c>
      <c r="C48" s="8" t="s">
        <v>21</v>
      </c>
      <c r="D48" s="9">
        <v>3</v>
      </c>
      <c r="E48" s="10">
        <v>730795.40819999995</v>
      </c>
      <c r="F48" s="10">
        <v>56048.281866720004</v>
      </c>
      <c r="G48" s="10">
        <v>50660.068429905121</v>
      </c>
      <c r="H48" s="10">
        <v>70789.29879999999</v>
      </c>
      <c r="I48" s="11">
        <f t="shared" si="2"/>
        <v>553297.7591033749</v>
      </c>
    </row>
    <row r="49" spans="2:9" ht="15">
      <c r="B49" s="8" t="s">
        <v>11</v>
      </c>
      <c r="C49" s="8" t="s">
        <v>22</v>
      </c>
      <c r="D49" s="9">
        <v>3</v>
      </c>
      <c r="E49" s="10">
        <v>343606.55176499998</v>
      </c>
      <c r="F49" s="10">
        <v>35413.253855533367</v>
      </c>
      <c r="G49" s="10">
        <v>24759.619507507501</v>
      </c>
      <c r="H49" s="10">
        <v>33011.304282714998</v>
      </c>
      <c r="I49" s="11">
        <f t="shared" si="2"/>
        <v>250422.37411924414</v>
      </c>
    </row>
    <row r="50" spans="2:9" ht="15">
      <c r="B50" s="8" t="s">
        <v>14</v>
      </c>
      <c r="C50" s="8" t="s">
        <v>23</v>
      </c>
      <c r="D50" s="9">
        <v>3</v>
      </c>
      <c r="E50" s="10">
        <v>283281.76157270081</v>
      </c>
      <c r="F50" s="10">
        <v>32371.323999299999</v>
      </c>
      <c r="G50" s="10">
        <v>17125.4491724121</v>
      </c>
      <c r="H50" s="10">
        <v>43792.819470400005</v>
      </c>
      <c r="I50" s="11">
        <f t="shared" si="2"/>
        <v>189992.1689305887</v>
      </c>
    </row>
    <row r="51" spans="2:9" ht="15">
      <c r="B51" s="8" t="s">
        <v>14</v>
      </c>
      <c r="C51" s="8" t="s">
        <v>24</v>
      </c>
      <c r="D51" s="9">
        <v>3</v>
      </c>
      <c r="E51" s="10">
        <v>28391.737974600001</v>
      </c>
      <c r="F51" s="10">
        <v>31134.800076800009</v>
      </c>
      <c r="G51" s="10">
        <v>11869.62505440811</v>
      </c>
      <c r="H51" s="10">
        <v>44510.673532050016</v>
      </c>
      <c r="I51" s="11">
        <f t="shared" si="2"/>
        <v>-59123.360688658133</v>
      </c>
    </row>
    <row r="52" spans="2:9" ht="15">
      <c r="B52" s="8" t="s">
        <v>14</v>
      </c>
      <c r="C52" s="8" t="s">
        <v>25</v>
      </c>
      <c r="D52" s="9">
        <v>3</v>
      </c>
      <c r="E52" s="10">
        <v>836833.91510250012</v>
      </c>
      <c r="F52" s="10">
        <v>65632.5</v>
      </c>
      <c r="G52" s="10">
        <v>54548.557325421389</v>
      </c>
      <c r="H52" s="10">
        <v>51419.149341449993</v>
      </c>
      <c r="I52" s="11">
        <f t="shared" si="2"/>
        <v>665233.7084356288</v>
      </c>
    </row>
    <row r="53" spans="2:9" ht="15">
      <c r="B53" s="8" t="s">
        <v>17</v>
      </c>
      <c r="C53" s="8" t="s">
        <v>26</v>
      </c>
      <c r="D53" s="9">
        <v>3</v>
      </c>
      <c r="E53" s="10">
        <v>671774.14982106013</v>
      </c>
      <c r="F53" s="10">
        <v>83984.592833049988</v>
      </c>
      <c r="G53" s="10">
        <v>63019.763955646413</v>
      </c>
      <c r="H53" s="10">
        <v>79901.653677960392</v>
      </c>
      <c r="I53" s="11">
        <f t="shared" si="2"/>
        <v>444868.13935440336</v>
      </c>
    </row>
    <row r="54" spans="2:9" ht="15">
      <c r="B54" s="8" t="s">
        <v>17</v>
      </c>
      <c r="C54" s="8" t="s">
        <v>27</v>
      </c>
      <c r="D54" s="9">
        <v>3</v>
      </c>
      <c r="E54" s="10">
        <v>533858.14950000006</v>
      </c>
      <c r="F54" s="10">
        <v>53730.800200000012</v>
      </c>
      <c r="G54" s="10">
        <v>67502.256403125008</v>
      </c>
      <c r="H54" s="10">
        <v>67124.708230887991</v>
      </c>
      <c r="I54" s="11">
        <f t="shared" si="2"/>
        <v>345500.38466598705</v>
      </c>
    </row>
    <row r="55" spans="2:9" ht="15">
      <c r="B55" s="8" t="s">
        <v>17</v>
      </c>
      <c r="C55" s="8" t="s">
        <v>28</v>
      </c>
      <c r="D55" s="9">
        <v>3</v>
      </c>
      <c r="E55" s="10">
        <v>211561.83587500002</v>
      </c>
      <c r="F55" s="10">
        <v>26583.549856537498</v>
      </c>
      <c r="G55" s="10">
        <v>23383.783461317762</v>
      </c>
      <c r="H55" s="10">
        <v>35806.350293999996</v>
      </c>
      <c r="I55" s="11">
        <f t="shared" si="2"/>
        <v>125788.15226314476</v>
      </c>
    </row>
    <row r="56" spans="2:9" ht="15">
      <c r="B56" s="8" t="s">
        <v>11</v>
      </c>
      <c r="C56" s="8" t="s">
        <v>29</v>
      </c>
      <c r="D56" s="9">
        <v>3</v>
      </c>
      <c r="E56" s="10">
        <v>232863.18114015</v>
      </c>
      <c r="F56" s="10">
        <v>18099.672055312498</v>
      </c>
      <c r="G56" s="10">
        <v>16936.076804574481</v>
      </c>
      <c r="H56" s="10">
        <v>24359.845475294998</v>
      </c>
      <c r="I56" s="11">
        <f t="shared" si="2"/>
        <v>173467.58680496801</v>
      </c>
    </row>
    <row r="57" spans="2:9" ht="15">
      <c r="B57" s="8" t="s">
        <v>11</v>
      </c>
      <c r="C57" s="8" t="s">
        <v>12</v>
      </c>
      <c r="D57" s="9">
        <v>4</v>
      </c>
      <c r="E57" s="10">
        <v>287320.18700000003</v>
      </c>
      <c r="F57" s="10">
        <v>36589.054320000003</v>
      </c>
      <c r="G57" s="10">
        <v>24542.588922852003</v>
      </c>
      <c r="H57" s="10">
        <v>23573.315342499998</v>
      </c>
      <c r="I57" s="11">
        <f>E57-F57-G57-H57</f>
        <v>202615.22841464804</v>
      </c>
    </row>
    <row r="58" spans="2:9" ht="15">
      <c r="B58" s="8" t="s">
        <v>11</v>
      </c>
      <c r="C58" s="8" t="s">
        <v>13</v>
      </c>
      <c r="D58" s="9">
        <v>4</v>
      </c>
      <c r="E58" s="10">
        <v>285625.02540000004</v>
      </c>
      <c r="F58" s="10">
        <v>51329.203199999996</v>
      </c>
      <c r="G58" s="10">
        <v>28874.989447200001</v>
      </c>
      <c r="H58" s="10">
        <v>26580.212742369</v>
      </c>
      <c r="I58" s="11">
        <f t="shared" ref="I58:I72" si="3">E58-F58-G58-H58</f>
        <v>178840.62001043104</v>
      </c>
    </row>
    <row r="59" spans="2:9" ht="15">
      <c r="B59" s="8" t="s">
        <v>14</v>
      </c>
      <c r="C59" s="8" t="s">
        <v>15</v>
      </c>
      <c r="D59" s="9">
        <v>4</v>
      </c>
      <c r="E59" s="10">
        <v>328753.04324999993</v>
      </c>
      <c r="F59" s="10">
        <v>90291.603600000017</v>
      </c>
      <c r="G59" s="10">
        <v>33595.017813775492</v>
      </c>
      <c r="H59" s="10">
        <v>60353.921061233254</v>
      </c>
      <c r="I59" s="11">
        <f t="shared" si="3"/>
        <v>144512.50077499117</v>
      </c>
    </row>
    <row r="60" spans="2:9" ht="15">
      <c r="B60" s="8" t="s">
        <v>14</v>
      </c>
      <c r="C60" s="8" t="s">
        <v>16</v>
      </c>
      <c r="D60" s="9">
        <v>4</v>
      </c>
      <c r="E60" s="10">
        <v>693116.92799999996</v>
      </c>
      <c r="F60" s="10">
        <v>40808.244999999995</v>
      </c>
      <c r="G60" s="10">
        <v>66880.250274700811</v>
      </c>
      <c r="H60" s="10">
        <v>80063.314036428812</v>
      </c>
      <c r="I60" s="11">
        <f t="shared" si="3"/>
        <v>505365.11868887034</v>
      </c>
    </row>
    <row r="61" spans="2:9" ht="15">
      <c r="B61" s="8" t="s">
        <v>17</v>
      </c>
      <c r="C61" s="8" t="s">
        <v>18</v>
      </c>
      <c r="D61" s="9">
        <v>4</v>
      </c>
      <c r="E61" s="10">
        <v>191971.67749999999</v>
      </c>
      <c r="F61" s="10">
        <v>51447.616762500002</v>
      </c>
      <c r="G61" s="10">
        <v>20551.849999999999</v>
      </c>
      <c r="H61" s="10">
        <v>60365.380546240012</v>
      </c>
      <c r="I61" s="11">
        <f t="shared" si="3"/>
        <v>59606.830191259978</v>
      </c>
    </row>
    <row r="62" spans="2:9" ht="15">
      <c r="B62" s="8" t="s">
        <v>11</v>
      </c>
      <c r="C62" s="8" t="s">
        <v>19</v>
      </c>
      <c r="D62" s="9">
        <v>4</v>
      </c>
      <c r="E62" s="10">
        <v>659669.60774000001</v>
      </c>
      <c r="F62" s="10">
        <v>69916.628375000015</v>
      </c>
      <c r="G62" s="10">
        <v>48689.470853203755</v>
      </c>
      <c r="H62" s="10">
        <v>62311.095112780808</v>
      </c>
      <c r="I62" s="11">
        <f t="shared" si="3"/>
        <v>478752.41339901544</v>
      </c>
    </row>
    <row r="63" spans="2:9" ht="15">
      <c r="B63" s="8" t="s">
        <v>11</v>
      </c>
      <c r="C63" s="8" t="s">
        <v>20</v>
      </c>
      <c r="D63" s="9">
        <v>4</v>
      </c>
      <c r="E63" s="10">
        <v>730520.86463999981</v>
      </c>
      <c r="F63" s="10">
        <v>44044.166978487505</v>
      </c>
      <c r="G63" s="10">
        <v>51366.697916235651</v>
      </c>
      <c r="H63" s="10">
        <v>50150.987878400636</v>
      </c>
      <c r="I63" s="11">
        <f t="shared" si="3"/>
        <v>584959.01186687604</v>
      </c>
    </row>
    <row r="64" spans="2:9" ht="15">
      <c r="B64" s="8" t="s">
        <v>17</v>
      </c>
      <c r="C64" s="8" t="s">
        <v>21</v>
      </c>
      <c r="D64" s="9">
        <v>4</v>
      </c>
      <c r="E64" s="10">
        <v>687072.60600000003</v>
      </c>
      <c r="F64" s="10">
        <v>56048.281866720004</v>
      </c>
      <c r="G64" s="10">
        <v>50660.068429905121</v>
      </c>
      <c r="H64" s="10">
        <v>81407.693619999976</v>
      </c>
      <c r="I64" s="11">
        <f t="shared" si="3"/>
        <v>498956.56208337488</v>
      </c>
    </row>
    <row r="65" spans="2:9" ht="15">
      <c r="B65" s="8" t="s">
        <v>11</v>
      </c>
      <c r="C65" s="8" t="s">
        <v>22</v>
      </c>
      <c r="D65" s="9">
        <v>4</v>
      </c>
      <c r="E65" s="10">
        <v>301387.63015799999</v>
      </c>
      <c r="F65" s="10">
        <v>35413.253855533367</v>
      </c>
      <c r="G65" s="10">
        <v>24759.619507507501</v>
      </c>
      <c r="H65" s="10">
        <v>34826.926018264319</v>
      </c>
      <c r="I65" s="11">
        <f t="shared" si="3"/>
        <v>206387.83077669478</v>
      </c>
    </row>
    <row r="66" spans="2:9" ht="15">
      <c r="B66" s="8" t="s">
        <v>14</v>
      </c>
      <c r="C66" s="8" t="s">
        <v>23</v>
      </c>
      <c r="D66" s="9">
        <v>4</v>
      </c>
      <c r="E66" s="10">
        <v>286119.0591319424</v>
      </c>
      <c r="F66" s="10">
        <v>32371.323999299999</v>
      </c>
      <c r="G66" s="10">
        <v>17125.4491724121</v>
      </c>
      <c r="H66" s="10">
        <v>53033.104378654411</v>
      </c>
      <c r="I66" s="11">
        <f t="shared" si="3"/>
        <v>183589.18158157589</v>
      </c>
    </row>
    <row r="67" spans="2:9" ht="15">
      <c r="B67" s="8" t="s">
        <v>14</v>
      </c>
      <c r="C67" s="8" t="s">
        <v>24</v>
      </c>
      <c r="D67" s="9">
        <v>4</v>
      </c>
      <c r="E67" s="10">
        <v>316936.38900000002</v>
      </c>
      <c r="F67" s="10">
        <v>31134.800076800009</v>
      </c>
      <c r="G67" s="10">
        <v>11869.62505440811</v>
      </c>
      <c r="H67" s="10">
        <v>60089.409268267525</v>
      </c>
      <c r="I67" s="11">
        <f t="shared" si="3"/>
        <v>213842.55460052443</v>
      </c>
    </row>
    <row r="68" spans="2:9" ht="15">
      <c r="B68" s="8" t="s">
        <v>14</v>
      </c>
      <c r="C68" s="8" t="s">
        <v>25</v>
      </c>
      <c r="D68" s="9">
        <v>4</v>
      </c>
      <c r="E68" s="10">
        <v>929815.46122500009</v>
      </c>
      <c r="F68" s="10">
        <v>65632.5</v>
      </c>
      <c r="G68" s="10">
        <v>54548.557325421389</v>
      </c>
      <c r="H68" s="10">
        <v>50622.152526657519</v>
      </c>
      <c r="I68" s="11">
        <f t="shared" si="3"/>
        <v>759012.25137292116</v>
      </c>
    </row>
    <row r="69" spans="2:9" ht="15">
      <c r="B69" s="8" t="s">
        <v>17</v>
      </c>
      <c r="C69" s="8" t="s">
        <v>26</v>
      </c>
      <c r="D69" s="9">
        <v>4</v>
      </c>
      <c r="E69" s="10">
        <v>859745.85782800021</v>
      </c>
      <c r="F69" s="10">
        <v>83984.592833049988</v>
      </c>
      <c r="G69" s="10">
        <v>63019.763955646413</v>
      </c>
      <c r="H69" s="10">
        <v>81683.460554978912</v>
      </c>
      <c r="I69" s="11">
        <f t="shared" si="3"/>
        <v>631058.04048432491</v>
      </c>
    </row>
    <row r="70" spans="2:9" ht="15">
      <c r="B70" s="8" t="s">
        <v>17</v>
      </c>
      <c r="C70" s="8" t="s">
        <v>27</v>
      </c>
      <c r="D70" s="9">
        <v>4</v>
      </c>
      <c r="E70" s="10">
        <v>333127.48528800003</v>
      </c>
      <c r="F70" s="10">
        <v>53730.800200000012</v>
      </c>
      <c r="G70" s="10">
        <v>67502.256403125008</v>
      </c>
      <c r="H70" s="10">
        <v>72191.281208155415</v>
      </c>
      <c r="I70" s="11">
        <f t="shared" si="3"/>
        <v>139703.14747671961</v>
      </c>
    </row>
    <row r="71" spans="2:9" ht="15">
      <c r="B71" s="8" t="s">
        <v>17</v>
      </c>
      <c r="C71" s="8" t="s">
        <v>28</v>
      </c>
      <c r="D71" s="9">
        <v>4</v>
      </c>
      <c r="E71" s="10">
        <v>211561.83587500002</v>
      </c>
      <c r="F71" s="10">
        <v>26583.549856537498</v>
      </c>
      <c r="G71" s="10">
        <v>23383.783461317762</v>
      </c>
      <c r="H71" s="10">
        <v>36597.670635497394</v>
      </c>
      <c r="I71" s="11">
        <f t="shared" si="3"/>
        <v>124996.83192164736</v>
      </c>
    </row>
    <row r="72" spans="2:9" ht="15">
      <c r="B72" s="8" t="s">
        <v>11</v>
      </c>
      <c r="C72" s="8" t="s">
        <v>29</v>
      </c>
      <c r="D72" s="9">
        <v>4</v>
      </c>
      <c r="E72" s="10">
        <v>267239.95749</v>
      </c>
      <c r="F72" s="10">
        <v>18099.672055312498</v>
      </c>
      <c r="G72" s="10">
        <v>16936.076804574481</v>
      </c>
      <c r="H72" s="10">
        <v>23348.911888070255</v>
      </c>
      <c r="I72" s="11">
        <f t="shared" si="3"/>
        <v>208855.29674204276</v>
      </c>
    </row>
  </sheetData>
  <mergeCells count="1">
    <mergeCell ref="D4:G4"/>
  </mergeCells>
  <pageMargins left="0.7" right="0.7" top="0.75" bottom="0.75" header="0.3" footer="0.3"/>
  <pageSetup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7"/>
  <sheetViews>
    <sheetView zoomScaleNormal="100" workbookViewId="0"/>
  </sheetViews>
  <sheetFormatPr defaultRowHeight="12.75"/>
  <cols>
    <col min="1" max="1" width="14.5703125" style="1" customWidth="1"/>
    <col min="2" max="2" width="16.28515625" style="1" customWidth="1"/>
    <col min="3" max="5" width="10.140625" style="1" customWidth="1"/>
    <col min="6" max="6" width="12.5703125" style="1" customWidth="1"/>
    <col min="7" max="16384" width="9.140625" style="1"/>
  </cols>
  <sheetData>
    <row r="2" spans="1:6" ht="23.25" customHeight="1">
      <c r="B2" s="2" t="s">
        <v>0</v>
      </c>
      <c r="C2" s="3"/>
      <c r="D2" s="3"/>
      <c r="E2" s="12"/>
    </row>
    <row r="3" spans="1:6" ht="23.25" customHeight="1">
      <c r="B3" s="13" t="s">
        <v>1</v>
      </c>
      <c r="C3" s="13"/>
      <c r="D3" s="14"/>
      <c r="E3" s="14"/>
    </row>
    <row r="4" spans="1:6" ht="15.75">
      <c r="B4" s="15" t="s">
        <v>30</v>
      </c>
      <c r="C4" s="16"/>
      <c r="D4" s="17"/>
      <c r="E4" s="18"/>
    </row>
    <row r="7" spans="1:6" ht="15">
      <c r="A7"/>
      <c r="B7"/>
    </row>
    <row r="9" spans="1:6" ht="15">
      <c r="A9"/>
      <c r="B9"/>
      <c r="C9"/>
      <c r="D9"/>
      <c r="E9"/>
      <c r="F9"/>
    </row>
    <row r="10" spans="1:6" ht="15">
      <c r="A10"/>
      <c r="B10" s="19"/>
      <c r="C10" s="19"/>
      <c r="D10" s="19"/>
      <c r="E10" s="19"/>
      <c r="F10" s="19"/>
    </row>
    <row r="11" spans="1:6" ht="15">
      <c r="A11" s="20"/>
      <c r="B11" s="21"/>
      <c r="C11" s="21"/>
      <c r="D11" s="21"/>
      <c r="E11" s="21"/>
      <c r="F11" s="21"/>
    </row>
    <row r="12" spans="1:6" ht="15">
      <c r="A12" s="20"/>
      <c r="B12" s="21"/>
      <c r="C12" s="21"/>
      <c r="D12" s="21"/>
      <c r="E12" s="21"/>
      <c r="F12" s="21"/>
    </row>
    <row r="13" spans="1:6" ht="15">
      <c r="A13" s="20"/>
      <c r="B13" s="21"/>
      <c r="C13" s="21"/>
      <c r="D13" s="21"/>
      <c r="E13" s="21"/>
      <c r="F13" s="21"/>
    </row>
    <row r="14" spans="1:6" ht="15">
      <c r="A14" s="20"/>
      <c r="B14" s="21"/>
      <c r="C14" s="21"/>
      <c r="D14" s="21"/>
      <c r="E14" s="21"/>
      <c r="F14" s="21"/>
    </row>
    <row r="15" spans="1:6" ht="15">
      <c r="A15" s="20"/>
      <c r="B15" s="21"/>
      <c r="C15" s="21"/>
      <c r="D15" s="21"/>
      <c r="E15" s="21"/>
      <c r="F15" s="21"/>
    </row>
    <row r="16" spans="1:6" ht="15">
      <c r="A16" s="20"/>
      <c r="B16" s="21"/>
      <c r="C16" s="21"/>
      <c r="D16" s="21"/>
      <c r="E16" s="21"/>
      <c r="F16" s="21"/>
    </row>
    <row r="17" spans="1:6" ht="15">
      <c r="A17" s="20"/>
      <c r="B17" s="21"/>
      <c r="C17" s="21"/>
      <c r="D17" s="21"/>
      <c r="E17" s="21"/>
      <c r="F17" s="21"/>
    </row>
    <row r="18" spans="1:6" ht="15">
      <c r="A18" s="20"/>
      <c r="B18" s="21"/>
      <c r="C18" s="21"/>
      <c r="D18" s="21"/>
      <c r="E18" s="21"/>
      <c r="F18" s="21"/>
    </row>
    <row r="19" spans="1:6" ht="15">
      <c r="A19" s="20"/>
      <c r="B19" s="21"/>
      <c r="C19" s="21"/>
      <c r="D19" s="21"/>
      <c r="E19" s="21"/>
      <c r="F19" s="21"/>
    </row>
    <row r="20" spans="1:6" ht="15">
      <c r="A20" s="20"/>
      <c r="B20" s="21"/>
      <c r="C20" s="21"/>
      <c r="D20" s="21"/>
      <c r="E20" s="21"/>
      <c r="F20" s="21"/>
    </row>
    <row r="21" spans="1:6" ht="15">
      <c r="A21" s="20"/>
      <c r="B21" s="21"/>
      <c r="C21" s="21"/>
      <c r="D21" s="21"/>
      <c r="E21" s="21"/>
      <c r="F21" s="21"/>
    </row>
    <row r="22" spans="1:6" ht="15">
      <c r="A22" s="20"/>
      <c r="B22" s="21"/>
      <c r="C22" s="21"/>
      <c r="D22" s="21"/>
      <c r="E22" s="21"/>
      <c r="F22" s="21"/>
    </row>
    <row r="23" spans="1:6" ht="15">
      <c r="A23" s="20"/>
      <c r="B23" s="21"/>
      <c r="C23" s="21"/>
      <c r="D23" s="21"/>
      <c r="E23" s="21"/>
      <c r="F23" s="21"/>
    </row>
    <row r="24" spans="1:6" ht="15">
      <c r="A24" s="20"/>
      <c r="B24" s="21"/>
      <c r="C24" s="21"/>
      <c r="D24" s="21"/>
      <c r="E24" s="21"/>
      <c r="F24" s="21"/>
    </row>
    <row r="25" spans="1:6" ht="15">
      <c r="A25" s="20"/>
      <c r="B25" s="21"/>
      <c r="C25" s="21"/>
      <c r="D25" s="21"/>
      <c r="E25" s="21"/>
      <c r="F25" s="21"/>
    </row>
    <row r="26" spans="1:6" ht="15">
      <c r="A26" s="20"/>
      <c r="B26" s="21"/>
      <c r="C26" s="21"/>
      <c r="D26" s="21"/>
      <c r="E26" s="21"/>
      <c r="F26" s="21"/>
    </row>
    <row r="27" spans="1:6" ht="15">
      <c r="A27" s="20"/>
      <c r="B27" s="21"/>
      <c r="C27" s="21"/>
      <c r="D27" s="21"/>
      <c r="E27" s="21"/>
      <c r="F27" s="21"/>
    </row>
  </sheetData>
  <pageMargins left="0.7" right="0.7" top="0.75" bottom="0.75" header="0.3" footer="0.3"/>
  <pageSetup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6"/>
  <sheetViews>
    <sheetView zoomScaleNormal="100" workbookViewId="0"/>
  </sheetViews>
  <sheetFormatPr defaultRowHeight="12.75"/>
  <cols>
    <col min="1" max="1" width="18.5703125" style="1" bestFit="1" customWidth="1"/>
    <col min="2" max="9" width="11.7109375" style="1" customWidth="1"/>
    <col min="10" max="16384" width="9.140625" style="1"/>
  </cols>
  <sheetData>
    <row r="2" spans="1:9" ht="23.25" customHeight="1">
      <c r="C2" s="22" t="s">
        <v>0</v>
      </c>
      <c r="D2" s="22"/>
      <c r="E2" s="22"/>
      <c r="F2" s="22"/>
    </row>
    <row r="3" spans="1:9" ht="23.25" customHeight="1">
      <c r="C3" s="13" t="s">
        <v>1</v>
      </c>
      <c r="D3" s="13"/>
      <c r="E3" s="13"/>
      <c r="F3" s="13"/>
    </row>
    <row r="4" spans="1:9" ht="15.75">
      <c r="C4" s="42" t="s">
        <v>72</v>
      </c>
      <c r="D4" s="4"/>
      <c r="E4" s="4"/>
      <c r="F4" s="4"/>
    </row>
    <row r="7" spans="1:9" ht="21">
      <c r="B7" s="45" t="s">
        <v>31</v>
      </c>
      <c r="C7" s="45"/>
      <c r="D7" s="45"/>
      <c r="E7" s="45"/>
      <c r="F7" s="45" t="s">
        <v>32</v>
      </c>
      <c r="G7" s="45"/>
      <c r="H7" s="45"/>
      <c r="I7" s="45"/>
    </row>
    <row r="8" spans="1:9" ht="15">
      <c r="A8" s="23" t="s">
        <v>4</v>
      </c>
      <c r="B8" s="24" t="s">
        <v>33</v>
      </c>
      <c r="C8" s="24" t="s">
        <v>34</v>
      </c>
      <c r="D8" s="24" t="s">
        <v>35</v>
      </c>
      <c r="E8" s="25" t="s">
        <v>36</v>
      </c>
      <c r="F8" s="24" t="s">
        <v>33</v>
      </c>
      <c r="G8" s="24" t="s">
        <v>34</v>
      </c>
      <c r="H8" s="24" t="s">
        <v>35</v>
      </c>
      <c r="I8" s="24" t="s">
        <v>36</v>
      </c>
    </row>
    <row r="9" spans="1:9" ht="15">
      <c r="A9" s="26" t="s">
        <v>37</v>
      </c>
      <c r="B9" s="27"/>
      <c r="C9" s="27"/>
      <c r="D9" s="27"/>
      <c r="E9" s="27"/>
      <c r="F9" s="28"/>
      <c r="G9" s="28"/>
      <c r="H9" s="28"/>
      <c r="I9" s="28"/>
    </row>
    <row r="10" spans="1:9" ht="15">
      <c r="A10" s="26" t="s">
        <v>38</v>
      </c>
      <c r="B10" s="27"/>
      <c r="C10" s="27"/>
      <c r="D10" s="27"/>
      <c r="E10" s="27"/>
      <c r="F10" s="28"/>
      <c r="G10" s="28"/>
      <c r="H10" s="28"/>
      <c r="I10" s="28"/>
    </row>
    <row r="11" spans="1:9" ht="15">
      <c r="A11" s="26" t="s">
        <v>39</v>
      </c>
      <c r="B11" s="27"/>
      <c r="C11" s="27"/>
      <c r="D11" s="27"/>
      <c r="E11" s="27"/>
      <c r="F11" s="28"/>
      <c r="G11" s="28"/>
      <c r="H11" s="28"/>
      <c r="I11" s="28"/>
    </row>
    <row r="12" spans="1:9" ht="15">
      <c r="A12" s="26" t="s">
        <v>40</v>
      </c>
      <c r="B12" s="27"/>
      <c r="C12" s="27"/>
      <c r="D12" s="27"/>
      <c r="E12" s="27"/>
      <c r="F12" s="28"/>
      <c r="G12" s="28"/>
      <c r="H12" s="28"/>
      <c r="I12" s="28"/>
    </row>
    <row r="13" spans="1:9" ht="15">
      <c r="A13" s="26" t="s">
        <v>41</v>
      </c>
      <c r="B13" s="27"/>
      <c r="C13" s="27"/>
      <c r="D13" s="27"/>
      <c r="E13" s="27"/>
      <c r="F13" s="28"/>
      <c r="G13" s="28"/>
      <c r="H13" s="28"/>
      <c r="I13" s="28"/>
    </row>
    <row r="14" spans="1:9" ht="15">
      <c r="A14" s="26" t="s">
        <v>42</v>
      </c>
      <c r="B14" s="27"/>
      <c r="C14" s="27"/>
      <c r="D14" s="27"/>
      <c r="E14" s="27"/>
      <c r="F14" s="28"/>
      <c r="G14" s="28"/>
      <c r="H14" s="28"/>
      <c r="I14" s="28"/>
    </row>
    <row r="15" spans="1:9" ht="15">
      <c r="A15" s="26" t="s">
        <v>43</v>
      </c>
      <c r="B15" s="27"/>
      <c r="C15" s="27"/>
      <c r="D15" s="27"/>
      <c r="E15" s="27"/>
      <c r="F15" s="28"/>
      <c r="G15" s="28"/>
      <c r="H15" s="28"/>
      <c r="I15" s="28"/>
    </row>
    <row r="16" spans="1:9" ht="15">
      <c r="A16" s="26" t="s">
        <v>44</v>
      </c>
      <c r="B16" s="27"/>
      <c r="C16" s="27"/>
      <c r="D16" s="27"/>
      <c r="E16" s="27"/>
      <c r="F16" s="28"/>
      <c r="G16" s="28"/>
      <c r="H16" s="28"/>
      <c r="I16" s="28"/>
    </row>
    <row r="17" spans="1:9" ht="15">
      <c r="A17" s="26" t="s">
        <v>45</v>
      </c>
      <c r="B17" s="27"/>
      <c r="C17" s="27"/>
      <c r="D17" s="27"/>
      <c r="E17" s="27"/>
      <c r="F17" s="28"/>
      <c r="G17" s="28"/>
      <c r="H17" s="28"/>
      <c r="I17" s="28"/>
    </row>
    <row r="18" spans="1:9" ht="15">
      <c r="A18" s="26" t="s">
        <v>46</v>
      </c>
      <c r="B18" s="27"/>
      <c r="C18" s="27"/>
      <c r="D18" s="27"/>
      <c r="E18" s="27"/>
      <c r="F18" s="28"/>
      <c r="G18" s="28"/>
      <c r="H18" s="28"/>
      <c r="I18" s="28"/>
    </row>
    <row r="19" spans="1:9" ht="15">
      <c r="A19" s="26" t="s">
        <v>47</v>
      </c>
      <c r="B19" s="27"/>
      <c r="C19" s="27"/>
      <c r="D19" s="27"/>
      <c r="E19" s="27"/>
      <c r="F19" s="28"/>
      <c r="G19" s="28"/>
      <c r="H19" s="28"/>
      <c r="I19" s="28"/>
    </row>
    <row r="20" spans="1:9" ht="15">
      <c r="A20" s="26" t="s">
        <v>48</v>
      </c>
      <c r="B20" s="27"/>
      <c r="C20" s="27"/>
      <c r="D20" s="27"/>
      <c r="E20" s="27"/>
      <c r="F20" s="28"/>
      <c r="G20" s="28"/>
      <c r="H20" s="28"/>
      <c r="I20" s="28"/>
    </row>
    <row r="21" spans="1:9" ht="15">
      <c r="A21" s="26" t="s">
        <v>49</v>
      </c>
      <c r="B21" s="27"/>
      <c r="C21" s="27"/>
      <c r="D21" s="27"/>
      <c r="E21" s="27"/>
      <c r="F21" s="28"/>
      <c r="G21" s="28"/>
      <c r="H21" s="28"/>
      <c r="I21" s="28"/>
    </row>
    <row r="22" spans="1:9" ht="15">
      <c r="A22" s="26" t="s">
        <v>50</v>
      </c>
      <c r="B22" s="27"/>
      <c r="C22" s="27"/>
      <c r="D22" s="27"/>
      <c r="E22" s="27"/>
      <c r="F22" s="28"/>
      <c r="G22" s="28"/>
      <c r="H22" s="28"/>
      <c r="I22" s="28"/>
    </row>
    <row r="23" spans="1:9" ht="15">
      <c r="A23" s="26" t="s">
        <v>51</v>
      </c>
      <c r="B23" s="27"/>
      <c r="C23" s="27"/>
      <c r="D23" s="27"/>
      <c r="E23" s="27"/>
      <c r="F23" s="28"/>
      <c r="G23" s="28"/>
      <c r="H23" s="28"/>
      <c r="I23" s="28"/>
    </row>
    <row r="24" spans="1:9" ht="15">
      <c r="A24" s="26" t="s">
        <v>52</v>
      </c>
      <c r="B24" s="27"/>
      <c r="C24" s="27"/>
      <c r="D24" s="27"/>
      <c r="E24" s="27"/>
      <c r="F24" s="28"/>
      <c r="G24" s="28"/>
      <c r="H24" s="28"/>
      <c r="I24" s="28"/>
    </row>
    <row r="25" spans="1:9" ht="15">
      <c r="A25" s="23" t="s">
        <v>53</v>
      </c>
      <c r="B25" s="29">
        <f>SUM(B9:B24)</f>
        <v>0</v>
      </c>
      <c r="C25" s="29">
        <f t="shared" ref="C25:I25" si="0">SUM(C9:C24)</f>
        <v>0</v>
      </c>
      <c r="D25" s="29">
        <f t="shared" si="0"/>
        <v>0</v>
      </c>
      <c r="E25" s="30">
        <f t="shared" si="0"/>
        <v>0</v>
      </c>
      <c r="F25" s="29">
        <f t="shared" si="0"/>
        <v>0</v>
      </c>
      <c r="G25" s="29">
        <f t="shared" si="0"/>
        <v>0</v>
      </c>
      <c r="H25" s="29">
        <f t="shared" si="0"/>
        <v>0</v>
      </c>
      <c r="I25" s="29">
        <f t="shared" si="0"/>
        <v>0</v>
      </c>
    </row>
    <row r="26" spans="1:9" ht="15">
      <c r="A26" s="23" t="s">
        <v>54</v>
      </c>
      <c r="B26" s="29" t="e">
        <f>AVERAGE(B9:B24)</f>
        <v>#DIV/0!</v>
      </c>
      <c r="C26" s="29" t="e">
        <f t="shared" ref="C26:I26" si="1">AVERAGE(C9:C24)</f>
        <v>#DIV/0!</v>
      </c>
      <c r="D26" s="29" t="e">
        <f t="shared" si="1"/>
        <v>#DIV/0!</v>
      </c>
      <c r="E26" s="31" t="e">
        <f t="shared" si="1"/>
        <v>#DIV/0!</v>
      </c>
      <c r="F26" s="29" t="e">
        <f t="shared" si="1"/>
        <v>#DIV/0!</v>
      </c>
      <c r="G26" s="29" t="e">
        <f t="shared" si="1"/>
        <v>#DIV/0!</v>
      </c>
      <c r="H26" s="29" t="e">
        <f t="shared" si="1"/>
        <v>#DIV/0!</v>
      </c>
      <c r="I26" s="29" t="e">
        <f t="shared" si="1"/>
        <v>#DIV/0!</v>
      </c>
    </row>
  </sheetData>
  <mergeCells count="2">
    <mergeCell ref="B7:E7"/>
    <mergeCell ref="F7:I7"/>
  </mergeCells>
  <pageMargins left="0.7" right="0.7" top="0.75" bottom="0.75" header="0.3" footer="0.3"/>
  <pageSetup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8"/>
  <sheetViews>
    <sheetView zoomScaleNormal="100" workbookViewId="0"/>
  </sheetViews>
  <sheetFormatPr defaultRowHeight="12.75"/>
  <cols>
    <col min="1" max="1" width="7.7109375" style="1" customWidth="1"/>
    <col min="2" max="2" width="25.42578125" style="1" customWidth="1"/>
    <col min="3" max="3" width="12.28515625" style="1" customWidth="1"/>
    <col min="4" max="4" width="27" style="1" customWidth="1"/>
    <col min="5" max="6" width="8.85546875" style="1" bestFit="1" customWidth="1"/>
    <col min="7" max="16384" width="9.140625" style="1"/>
  </cols>
  <sheetData>
    <row r="2" spans="2:7" ht="23.25">
      <c r="C2" s="2" t="s">
        <v>0</v>
      </c>
      <c r="D2" s="2"/>
      <c r="E2"/>
      <c r="F2"/>
      <c r="G2"/>
    </row>
    <row r="3" spans="2:7" ht="23.25">
      <c r="C3" s="3" t="s">
        <v>1</v>
      </c>
      <c r="D3" s="3"/>
      <c r="E3"/>
      <c r="F3"/>
      <c r="G3"/>
    </row>
    <row r="4" spans="2:7" ht="15.75">
      <c r="C4" s="46" t="s">
        <v>73</v>
      </c>
      <c r="D4" s="46"/>
      <c r="E4"/>
      <c r="F4"/>
      <c r="G4"/>
    </row>
    <row r="7" spans="2:7" ht="23.25">
      <c r="B7" s="32" t="s">
        <v>55</v>
      </c>
      <c r="C7" s="33"/>
      <c r="D7" s="34"/>
      <c r="E7" s="34"/>
      <c r="F7" s="34"/>
    </row>
    <row r="8" spans="2:7" ht="15">
      <c r="B8" s="35"/>
      <c r="C8" s="36"/>
      <c r="D8" s="35"/>
      <c r="E8" s="36" t="s">
        <v>56</v>
      </c>
      <c r="F8" s="36" t="s">
        <v>57</v>
      </c>
    </row>
    <row r="9" spans="2:7" ht="15">
      <c r="B9" s="8" t="s">
        <v>58</v>
      </c>
      <c r="C9" s="37">
        <v>1.76</v>
      </c>
      <c r="D9" s="38" t="s">
        <v>59</v>
      </c>
      <c r="E9" s="39">
        <v>0.88500000000000001</v>
      </c>
      <c r="F9" s="39">
        <v>0.85</v>
      </c>
    </row>
    <row r="10" spans="2:7" ht="15">
      <c r="B10" s="8" t="s">
        <v>60</v>
      </c>
      <c r="C10" s="9">
        <v>17</v>
      </c>
      <c r="D10" s="38" t="s">
        <v>61</v>
      </c>
      <c r="E10" s="9">
        <v>13050</v>
      </c>
      <c r="F10" s="9">
        <v>11500</v>
      </c>
    </row>
    <row r="11" spans="2:7" ht="15">
      <c r="B11" s="8" t="s">
        <v>62</v>
      </c>
      <c r="C11" s="37">
        <f>18.75/C10</f>
        <v>1.1029411764705883</v>
      </c>
      <c r="D11" s="38" t="s">
        <v>63</v>
      </c>
      <c r="E11" s="9">
        <f>E10*E9</f>
        <v>11549.25</v>
      </c>
      <c r="F11" s="9">
        <f>F10*F9</f>
        <v>9775</v>
      </c>
    </row>
    <row r="12" spans="2:7" ht="15">
      <c r="B12" s="8" t="s">
        <v>64</v>
      </c>
      <c r="C12" s="37">
        <f>C9+C11</f>
        <v>2.8629411764705885</v>
      </c>
      <c r="D12" s="38" t="s">
        <v>65</v>
      </c>
      <c r="E12" s="9">
        <f>ROUND(E11*0.12,0)</f>
        <v>1386</v>
      </c>
      <c r="F12" s="9">
        <f>ROUND(F11*0.12,0)</f>
        <v>1173</v>
      </c>
    </row>
    <row r="13" spans="2:7" ht="15">
      <c r="B13" s="8"/>
    </row>
    <row r="14" spans="2:7" ht="15">
      <c r="B14" s="38" t="s">
        <v>66</v>
      </c>
      <c r="C14" s="37">
        <v>3.75</v>
      </c>
    </row>
    <row r="15" spans="2:7" ht="15">
      <c r="B15" s="38" t="s">
        <v>67</v>
      </c>
      <c r="C15" s="10">
        <f>C14*F12</f>
        <v>4398.75</v>
      </c>
      <c r="F15" s="40"/>
    </row>
    <row r="16" spans="2:7" ht="15">
      <c r="B16" s="38" t="s">
        <v>68</v>
      </c>
      <c r="C16" s="10">
        <f>C12*F12</f>
        <v>3358.2300000000005</v>
      </c>
      <c r="F16" s="40"/>
    </row>
    <row r="17" spans="2:6" ht="15">
      <c r="B17" s="38" t="s">
        <v>69</v>
      </c>
      <c r="C17" s="10">
        <f>F12*0.5*D17</f>
        <v>439.875</v>
      </c>
      <c r="D17" s="37">
        <v>0.75</v>
      </c>
      <c r="F17" s="41"/>
    </row>
    <row r="18" spans="2:6" ht="15">
      <c r="B18" s="38" t="s">
        <v>70</v>
      </c>
      <c r="C18" s="10">
        <f>C15-C16-C17</f>
        <v>600.64499999999953</v>
      </c>
    </row>
  </sheetData>
  <mergeCells count="1">
    <mergeCell ref="C4:D4"/>
  </mergeCells>
  <pageMargins left="0.7" right="0.7" top="0.75" bottom="0.75" header="0.3" footer="0.3"/>
  <pageSetup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Revenue</vt:lpstr>
      <vt:lpstr>Analysis</vt:lpstr>
      <vt:lpstr>Forecast</vt:lpstr>
      <vt:lpstr>New Product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2015-10-23T08:29:17Z</dcterms:created>
  <dcterms:modified xsi:type="dcterms:W3CDTF">2015-10-23T09:08:12Z</dcterms:modified>
</cp:coreProperties>
</file>